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480" windowHeight="9690"/>
  </bookViews>
  <sheets>
    <sheet name="факт.доходы, расходы " sheetId="2" r:id="rId1"/>
  </sheets>
  <calcPr calcId="145621"/>
</workbook>
</file>

<file path=xl/calcChain.xml><?xml version="1.0" encoding="utf-8"?>
<calcChain xmlns="http://schemas.openxmlformats.org/spreadsheetml/2006/main">
  <c r="G46" i="2" l="1"/>
  <c r="G44" i="2"/>
  <c r="G43" i="2"/>
  <c r="G40" i="2"/>
  <c r="G36" i="2"/>
  <c r="D8" i="2" l="1"/>
  <c r="D7" i="2" s="1"/>
  <c r="E8" i="2"/>
  <c r="E23" i="2" s="1"/>
  <c r="C8" i="2"/>
  <c r="C7" i="2" s="1"/>
  <c r="G18" i="2"/>
  <c r="H47" i="2"/>
  <c r="G47" i="2"/>
  <c r="F47" i="2"/>
  <c r="H46" i="2"/>
  <c r="F46" i="2"/>
  <c r="H45" i="2"/>
  <c r="G45" i="2"/>
  <c r="F45" i="2"/>
  <c r="H44" i="2"/>
  <c r="F44" i="2"/>
  <c r="H43" i="2"/>
  <c r="H42" i="2"/>
  <c r="G42" i="2"/>
  <c r="F42" i="2"/>
  <c r="H41" i="2"/>
  <c r="G41" i="2"/>
  <c r="F41" i="2"/>
  <c r="H40" i="2"/>
  <c r="F40" i="2"/>
  <c r="H39" i="2"/>
  <c r="G39" i="2"/>
  <c r="F39" i="2"/>
  <c r="H38" i="2"/>
  <c r="G38" i="2"/>
  <c r="F38" i="2"/>
  <c r="H37" i="2"/>
  <c r="G37" i="2"/>
  <c r="F37" i="2"/>
  <c r="H36" i="2"/>
  <c r="H35" i="2"/>
  <c r="G35" i="2"/>
  <c r="F35" i="2"/>
  <c r="I34" i="2"/>
  <c r="E34" i="2"/>
  <c r="D34" i="2"/>
  <c r="C34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H17" i="2"/>
  <c r="G17" i="2"/>
  <c r="F17" i="2"/>
  <c r="H16" i="2"/>
  <c r="G16" i="2"/>
  <c r="F16" i="2"/>
  <c r="H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D23" i="2" l="1"/>
  <c r="F23" i="2" s="1"/>
  <c r="C23" i="2"/>
  <c r="G23" i="2" s="1"/>
  <c r="H34" i="2"/>
  <c r="F8" i="2"/>
  <c r="F34" i="2"/>
  <c r="C49" i="2"/>
  <c r="D49" i="2"/>
  <c r="G34" i="2"/>
  <c r="G8" i="2"/>
  <c r="H8" i="2"/>
  <c r="E7" i="2"/>
  <c r="H23" i="2" l="1"/>
  <c r="G7" i="2"/>
  <c r="F7" i="2"/>
  <c r="H7" i="2"/>
  <c r="E49" i="2"/>
</calcChain>
</file>

<file path=xl/sharedStrings.xml><?xml version="1.0" encoding="utf-8"?>
<sst xmlns="http://schemas.openxmlformats.org/spreadsheetml/2006/main" count="93" uniqueCount="90">
  <si>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</si>
  <si>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</si>
  <si>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</si>
  <si>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</si>
  <si>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</si>
  <si>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</si>
  <si>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</si>
  <si>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</si>
  <si>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</si>
  <si>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</si>
  <si>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</si>
  <si>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</si>
  <si>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</si>
  <si>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</si>
  <si>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</si>
  <si>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</si>
  <si>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</si>
  <si>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</si>
  <si>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</si>
  <si>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</si>
  <si>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</si>
  <si>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</si>
  <si>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</si>
  <si>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</si>
  <si>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</si>
  <si>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</si>
  <si>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</si>
  <si>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</si>
  <si>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</si>
  <si>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</si>
  <si>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</si>
  <si>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</si>
  <si>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</si>
  <si>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</si>
  <si>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</si>
  <si>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</si>
  <si>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</si>
  <si>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</si>
  <si>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</si>
  <si>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</si>
  <si>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</si>
  <si>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</si>
  <si>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</si>
  <si>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</si>
  <si>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</si>
  <si>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</si>
  <si>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</si>
  <si>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</si>
  <si>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</si>
  <si>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</si>
  <si>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</si>
  <si>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</si>
  <si>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</si>
  <si>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</si>
  <si>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</si>
  <si>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</si>
  <si>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</si>
  <si>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</si>
  <si>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</si>
  <si>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</si>
  <si>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</si>
  <si>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</si>
  <si>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</si>
  <si>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</si>
  <si>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</si>
  <si>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</si>
  <si>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</si>
  <si>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</si>
  <si>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</si>
  <si>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</si>
  <si>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</si>
  <si>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</si>
  <si>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>Просро ченная креди торская задолженность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</si>
  <si>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</si>
  <si>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</si>
  <si>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</si>
  <si>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</si>
  <si>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</si>
  <si>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000 1 09 00000 00 0000 000</t>
  </si>
  <si>
    <t>ЗАДОЛЖЕННОСТЬ И ПЕРЕРАСЧЕТЫ ПО ОТМЕНЕННЫМ НАЛОГАМ, СБОРАМ И ИНЫМ ОБЯЗАТЕЛЬНЫМ ПЛАТЕЖАМ</t>
  </si>
  <si>
    <t>в том числе доп.норматив (2019г.-32,8%; 2020г.-49,2%)</t>
  </si>
  <si>
    <t>Исполнение за аналогичный период 2019 года</t>
  </si>
  <si>
    <t>% исполнения к аналогичному периоду 2019 года</t>
  </si>
  <si>
    <t>Отклонение от исп-ния аналогичного периода 2019 года</t>
  </si>
  <si>
    <t>План на 2020 год</t>
  </si>
  <si>
    <t>% исполнения 2020 г.</t>
  </si>
  <si>
    <t>% исполнения к  2019 г.</t>
  </si>
  <si>
    <t>Отклонение от исполнения аналогичного периода 2019 года</t>
  </si>
  <si>
    <t>Исполнение бюджета Орехово-Зуевского городского округа по состоянию на</t>
  </si>
  <si>
    <t>01.08.2020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</si>
</sst>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8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rgb="FFC00000"/>
      <name val="Arial"/>
      <family val="2"/>
      <charset val="204"/>
    </font>
    <font>
      <sz val="12"/>
      <color rgb="FFC00000"/>
      <name val="Arial"/>
      <family val="2"/>
      <charset val="204"/>
    </font>
    <font>
      <sz val="9"/>
      <color rgb="FFC00000"/>
      <name val="Arial"/>
      <family val="2"/>
      <charset val="204"/>
    </font>
    <font>
      <sz val="8"/>
      <color rgb="FFC00000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i/>
      <sz val="12"/>
      <color rgb="FFC0000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color rgb="FFC00000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12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9" fontId="1" fillId="0" borderId="0" applyFont="0" applyFill="0" applyBorder="0" applyAlignment="0" applyProtection="0"/>
    <xf numFmtId="0" fontId="4" fillId="0" borderId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1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Alignment="1">
      <alignment vertical="center"/>
    </xf>
    <xf numFmtId="164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2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8" fillId="3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3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8" fillId="4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4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2" applyNumberFormat="1" applyFont="1" applyFill="1" applyBorder="1" applyAlignment="1" applyProtection="1">
      <alignment horizontal="center" vertical="center"/>
      <protection hidden="1"/>
    </xf>
    <xf numFmtId="49" fontId="1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2" applyNumberFormat="1" applyFont="1" applyFill="1" applyBorder="1" applyAlignment="1" applyProtection="1">
      <alignment horizontal="center" vertical="center" wrapText="1"/>
      <protection hidden="1"/>
    </xf>
    <xf numFmtId="49" fontId="17" fillId="0" borderId="2" xfId="2" applyNumberFormat="1" applyFont="1" applyFill="1" applyBorder="1" applyAlignment="1" applyProtection="1">
      <alignment horizontal="center" vertical="center"/>
      <protection hidden="1"/>
    </xf>
    <xf numFmtId="0" fontId="17" fillId="0" borderId="3" xfId="2" applyNumberFormat="1" applyFont="1" applyFill="1" applyBorder="1" applyAlignment="1" applyProtection="1">
      <alignment horizontal="center" vertical="center"/>
      <protection hidden="1"/>
    </xf>
    <xf numFmtId="49" fontId="17" fillId="2" borderId="2" xfId="2" applyNumberFormat="1" applyFont="1" applyFill="1" applyBorder="1" applyAlignment="1" applyProtection="1">
      <alignment horizontal="center" vertical="center"/>
      <protection hidden="1"/>
    </xf>
    <xf numFmtId="0" fontId="18" fillId="2" borderId="3" xfId="2" applyNumberFormat="1" applyFont="1" applyFill="1" applyBorder="1" applyAlignment="1" applyProtection="1">
      <alignment vertical="center"/>
      <protection hidden="1"/>
    </xf>
    <xf numFmtId="49" fontId="17" fillId="5" borderId="2" xfId="2" applyNumberFormat="1" applyFont="1" applyFill="1" applyBorder="1" applyAlignment="1" applyProtection="1">
      <alignment horizontal="center" vertical="center"/>
      <protection hidden="1"/>
    </xf>
    <xf numFmtId="0" fontId="7" fillId="5" borderId="3" xfId="2" applyNumberFormat="1" applyFont="1" applyFill="1" applyBorder="1" applyAlignment="1" applyProtection="1">
      <alignment wrapText="1"/>
      <protection hidden="1"/>
    </xf>
    <xf numFmtId="49" fontId="5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NumberFormat="1" applyFont="1" applyFill="1" applyAlignment="1" applyProtection="1">
      <alignment horizontal="centerContinuous"/>
      <protection hidden="1"/>
    </xf>
    <xf numFmtId="0" fontId="5" fillId="0" borderId="0" xfId="2" applyFont="1" applyProtection="1">
      <protection hidden="1"/>
    </xf>
    <xf numFmtId="0" fontId="5" fillId="0" borderId="0" xfId="2" applyNumberFormat="1" applyFont="1" applyFill="1" applyAlignment="1" applyProtection="1">
      <protection hidden="1"/>
    </xf>
    <xf numFmtId="0" fontId="17" fillId="0" borderId="0" xfId="2" applyFont="1" applyProtection="1">
      <protection hidden="1"/>
    </xf>
    <xf numFmtId="0" fontId="17" fillId="0" borderId="0" xfId="0" applyFont="1" applyAlignment="1">
      <alignment vertical="center"/>
    </xf>
    <xf numFmtId="49" fontId="1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5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165" fontId="24" fillId="0" borderId="2" xfId="2" applyNumberFormat="1" applyFont="1" applyFill="1" applyBorder="1" applyAlignment="1" applyProtection="1">
      <alignment horizontal="right"/>
      <protection hidden="1"/>
    </xf>
    <xf numFmtId="165" fontId="17" fillId="5" borderId="2" xfId="2" applyNumberFormat="1" applyFont="1" applyFill="1" applyBorder="1" applyAlignment="1" applyProtection="1">
      <alignment horizontal="right"/>
      <protection hidden="1"/>
    </xf>
    <xf numFmtId="164" fontId="17" fillId="5" borderId="2" xfId="2" applyNumberFormat="1" applyFont="1" applyFill="1" applyBorder="1" applyAlignment="1" applyProtection="1">
      <alignment horizontal="right"/>
      <protection hidden="1"/>
    </xf>
    <xf numFmtId="165" fontId="19" fillId="2" borderId="2" xfId="2" applyNumberFormat="1" applyFont="1" applyFill="1" applyBorder="1" applyAlignment="1" applyProtection="1">
      <alignment horizontal="right" vertical="center"/>
      <protection hidden="1"/>
    </xf>
    <xf numFmtId="164" fontId="19" fillId="2" borderId="2" xfId="2" applyNumberFormat="1" applyFont="1" applyFill="1" applyBorder="1" applyAlignment="1" applyProtection="1">
      <alignment horizontal="right" vertical="center"/>
      <protection hidden="1"/>
    </xf>
    <xf numFmtId="165" fontId="17" fillId="0" borderId="2" xfId="2" applyNumberFormat="1" applyFont="1" applyFill="1" applyBorder="1" applyAlignment="1" applyProtection="1">
      <alignment horizontal="right"/>
      <protection hidden="1"/>
    </xf>
    <xf numFmtId="165" fontId="19" fillId="2" borderId="2" xfId="0" applyNumberFormat="1" applyFont="1" applyFill="1" applyBorder="1" applyAlignment="1" applyProtection="1">
      <alignment horizontal="right" vertical="center" wrapText="1"/>
      <protection hidden="1"/>
    </xf>
    <xf numFmtId="165" fontId="25" fillId="3" borderId="2" xfId="0" applyNumberFormat="1" applyFont="1" applyFill="1" applyBorder="1" applyAlignment="1" applyProtection="1">
      <alignment horizontal="right" vertical="center" wrapText="1"/>
      <protection hidden="1"/>
    </xf>
    <xf numFmtId="165" fontId="25" fillId="4" borderId="2" xfId="0" applyNumberFormat="1" applyFont="1" applyFill="1" applyBorder="1" applyAlignment="1" applyProtection="1">
      <alignment horizontal="right" vertical="center" wrapText="1"/>
      <protection hidden="1"/>
    </xf>
    <xf numFmtId="165" fontId="1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5" fontId="25" fillId="4" borderId="2" xfId="0" applyNumberFormat="1" applyFont="1" applyFill="1" applyBorder="1" applyAlignment="1" applyProtection="1">
      <alignment horizontal="right" vertical="center" wrapText="1"/>
      <protection locked="0" hidden="1"/>
    </xf>
    <xf numFmtId="165" fontId="25" fillId="3" borderId="2" xfId="0" applyNumberFormat="1" applyFont="1" applyFill="1" applyBorder="1" applyAlignment="1" applyProtection="1">
      <alignment horizontal="right" vertical="center" wrapText="1"/>
      <protection locked="0" hidden="1"/>
    </xf>
    <xf numFmtId="164" fontId="19" fillId="2" borderId="2" xfId="1" applyNumberFormat="1" applyFont="1" applyFill="1" applyBorder="1" applyAlignment="1" applyProtection="1">
      <alignment horizontal="right" vertical="center" wrapText="1"/>
      <protection hidden="1"/>
    </xf>
    <xf numFmtId="164" fontId="19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5" fillId="3" borderId="2" xfId="0" applyNumberFormat="1" applyFont="1" applyFill="1" applyBorder="1" applyAlignment="1" applyProtection="1">
      <alignment horizontal="center" vertical="center" wrapText="1"/>
      <protection hidden="1"/>
    </xf>
    <xf numFmtId="164" fontId="19" fillId="3" borderId="2" xfId="0" applyNumberFormat="1" applyFont="1" applyFill="1" applyBorder="1" applyAlignment="1" applyProtection="1">
      <alignment horizontal="center" vertical="center" wrapText="1"/>
      <protection hidden="1"/>
    </xf>
    <xf numFmtId="164" fontId="25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19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6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2" xfId="0" applyNumberFormat="1" applyFont="1" applyFill="1" applyBorder="1" applyAlignment="1" applyProtection="1">
      <alignment horizontal="right" vertical="center" wrapText="1"/>
      <protection hidden="1"/>
    </xf>
    <xf numFmtId="164" fontId="25" fillId="4" borderId="2" xfId="1" applyNumberFormat="1" applyFont="1" applyFill="1" applyBorder="1" applyAlignment="1" applyProtection="1">
      <alignment horizontal="right" vertical="center" wrapText="1"/>
      <protection hidden="1"/>
    </xf>
    <xf numFmtId="164" fontId="19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17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2" applyNumberFormat="1" applyFont="1" applyFill="1" applyBorder="1" applyAlignment="1" applyProtection="1">
      <alignment horizontal="center" wrapText="1"/>
      <protection hidden="1"/>
    </xf>
    <xf numFmtId="0" fontId="4" fillId="0" borderId="0" xfId="0" applyFont="1" applyFill="1" applyAlignment="1">
      <alignment vertical="center"/>
    </xf>
    <xf numFmtId="165" fontId="17" fillId="0" borderId="0" xfId="0" applyNumberFormat="1" applyFont="1" applyFill="1" applyAlignment="1">
      <alignment vertical="center"/>
    </xf>
    <xf numFmtId="49" fontId="20" fillId="2" borderId="2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Alignment="1">
      <alignment horizontal="center" vertical="center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abSelected="1" topLeftCell="A46" workbookViewId="0">
      <selection activeCell="A2" sqref="A2:H2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1" customWidth="1"/>
    <col min="4" max="4" width="15.33203125" style="1" customWidth="1"/>
    <col min="5" max="5" width="16.83203125" style="1" customWidth="1"/>
    <col min="6" max="6" width="9" style="3" customWidth="1"/>
    <col min="7" max="7" width="12.5" style="1" customWidth="1"/>
    <col min="8" max="8" width="13.83203125" style="1" customWidth="1"/>
    <col min="9" max="9" width="10.5" style="1" customWidth="1"/>
    <col min="10" max="10" width="15.6640625" style="1" bestFit="1" customWidth="1"/>
    <col min="11" max="11" width="18.6640625" style="1" customWidth="1"/>
    <col min="12" max="12" width="16.5" style="1" customWidth="1"/>
    <col min="13" max="16384" width="9.33203125" style="1"/>
  </cols>
  <sheetData>
    <row r="1" spans="1:12" ht="42.6" customHeight="1" x14ac:dyDescent="0.2">
      <c r="A1" s="94" t="s">
        <v>88</v>
      </c>
      <c r="B1" s="94"/>
      <c r="C1" s="94"/>
      <c r="D1" s="94"/>
      <c r="E1" s="94"/>
      <c r="F1" s="94"/>
      <c r="G1" s="94"/>
      <c r="H1" s="94"/>
      <c r="I1" s="10"/>
      <c r="J1" s="10"/>
    </row>
    <row r="2" spans="1:12" ht="23.45" customHeight="1" x14ac:dyDescent="0.2">
      <c r="A2" s="94" t="s">
        <v>89</v>
      </c>
      <c r="B2" s="94"/>
      <c r="C2" s="94"/>
      <c r="D2" s="94"/>
      <c r="E2" s="94"/>
      <c r="F2" s="94"/>
      <c r="G2" s="94"/>
      <c r="H2" s="94"/>
      <c r="I2" s="10"/>
      <c r="J2" s="10"/>
    </row>
    <row r="3" spans="1:12" ht="26.45" customHeight="1" x14ac:dyDescent="0.2">
      <c r="A3" s="23"/>
      <c r="B3" s="24" t="s">
        <v>67</v>
      </c>
      <c r="C3" s="23"/>
      <c r="D3" s="23"/>
      <c r="E3" s="25" t="s">
        <v>0</v>
      </c>
      <c r="F3" s="26"/>
      <c r="G3" s="25"/>
      <c r="H3" s="23"/>
      <c r="I3" s="10"/>
      <c r="J3" s="10"/>
    </row>
    <row r="4" spans="1:12" ht="21.6" customHeight="1" x14ac:dyDescent="0.2">
      <c r="A4" s="95" t="s">
        <v>1</v>
      </c>
      <c r="B4" s="95" t="s">
        <v>2</v>
      </c>
      <c r="C4" s="95" t="s">
        <v>81</v>
      </c>
      <c r="D4" s="96">
        <v>2020</v>
      </c>
      <c r="E4" s="97"/>
      <c r="F4" s="97"/>
      <c r="G4" s="95" t="s">
        <v>82</v>
      </c>
      <c r="H4" s="95" t="s">
        <v>83</v>
      </c>
      <c r="I4" s="10"/>
      <c r="J4" s="10"/>
    </row>
    <row r="5" spans="1:12" ht="72" customHeight="1" x14ac:dyDescent="0.2">
      <c r="A5" s="95"/>
      <c r="B5" s="95"/>
      <c r="C5" s="95"/>
      <c r="D5" s="84" t="s">
        <v>3</v>
      </c>
      <c r="E5" s="84" t="s">
        <v>4</v>
      </c>
      <c r="F5" s="27" t="s">
        <v>75</v>
      </c>
      <c r="G5" s="95"/>
      <c r="H5" s="95" t="s">
        <v>4</v>
      </c>
      <c r="I5" s="10"/>
      <c r="J5" s="10"/>
    </row>
    <row r="6" spans="1:12" ht="14.25" customHeight="1" x14ac:dyDescent="0.2">
      <c r="A6" s="84" t="s">
        <v>5</v>
      </c>
      <c r="B6" s="84" t="s">
        <v>6</v>
      </c>
      <c r="C6" s="84" t="s">
        <v>7</v>
      </c>
      <c r="D6" s="84" t="s">
        <v>8</v>
      </c>
      <c r="E6" s="84" t="s">
        <v>68</v>
      </c>
      <c r="F6" s="28">
        <v>6</v>
      </c>
      <c r="G6" s="84" t="s">
        <v>9</v>
      </c>
      <c r="H6" s="84" t="s">
        <v>69</v>
      </c>
      <c r="I6" s="10"/>
      <c r="J6" s="10"/>
    </row>
    <row r="7" spans="1:12" s="4" customFormat="1" ht="39.6" customHeight="1" x14ac:dyDescent="0.2">
      <c r="A7" s="29" t="s">
        <v>11</v>
      </c>
      <c r="B7" s="30" t="s">
        <v>12</v>
      </c>
      <c r="C7" s="67">
        <f>SUM(C8+C22)</f>
        <v>4802291.9000000004</v>
      </c>
      <c r="D7" s="67">
        <f>SUM(D8+D22)</f>
        <v>10707194.100000001</v>
      </c>
      <c r="E7" s="67">
        <f>SUM(E8+E22)</f>
        <v>4973310.9000000004</v>
      </c>
      <c r="F7" s="73">
        <f>SUM(E7/D7)</f>
        <v>0.46448311794403724</v>
      </c>
      <c r="G7" s="74">
        <f>(E7/C7)</f>
        <v>1.0356119543670388</v>
      </c>
      <c r="H7" s="67">
        <f t="shared" ref="H7:H23" si="0">SUM(E7-C7)</f>
        <v>171019</v>
      </c>
      <c r="I7" s="12"/>
      <c r="J7" s="12"/>
      <c r="K7" s="9"/>
      <c r="L7" s="7"/>
    </row>
    <row r="8" spans="1:12" s="5" customFormat="1" ht="22.5" x14ac:dyDescent="0.2">
      <c r="A8" s="31" t="s">
        <v>13</v>
      </c>
      <c r="B8" s="32" t="s">
        <v>14</v>
      </c>
      <c r="C8" s="68">
        <f>C9+C11+C12+C13+C14+C16+C17+C19+C20+C21+C15+C18</f>
        <v>2227849.9000000008</v>
      </c>
      <c r="D8" s="68">
        <f t="shared" ref="D8:E8" si="1">D9+D11+D12+D13+D14+D16+D17+D19+D20+D21+D15+D18</f>
        <v>3817601.2</v>
      </c>
      <c r="E8" s="68">
        <f t="shared" si="1"/>
        <v>2031103.4</v>
      </c>
      <c r="F8" s="75">
        <f>E8/D8</f>
        <v>0.53203655740678202</v>
      </c>
      <c r="G8" s="76">
        <f t="shared" ref="G8:G14" si="2">E8/C8</f>
        <v>0.91168772187031055</v>
      </c>
      <c r="H8" s="68">
        <f t="shared" si="0"/>
        <v>-196746.50000000093</v>
      </c>
      <c r="I8" s="13"/>
      <c r="J8" s="13"/>
      <c r="K8" s="8"/>
      <c r="L8" s="8"/>
    </row>
    <row r="9" spans="1:12" s="5" customFormat="1" ht="22.5" x14ac:dyDescent="0.2">
      <c r="A9" s="33" t="s">
        <v>15</v>
      </c>
      <c r="B9" s="34" t="s">
        <v>16</v>
      </c>
      <c r="C9" s="69">
        <v>1493173.8</v>
      </c>
      <c r="D9" s="69">
        <v>2712443.6</v>
      </c>
      <c r="E9" s="69">
        <v>1437585.1</v>
      </c>
      <c r="F9" s="77">
        <f t="shared" ref="F9:F14" si="3">E9/D9</f>
        <v>0.52999631033802874</v>
      </c>
      <c r="G9" s="78">
        <f t="shared" si="2"/>
        <v>0.96277144696752648</v>
      </c>
      <c r="H9" s="69">
        <f t="shared" si="0"/>
        <v>-55588.699999999953</v>
      </c>
      <c r="I9" s="14"/>
      <c r="J9" s="14"/>
    </row>
    <row r="10" spans="1:12" s="4" customFormat="1" ht="31.5" customHeight="1" x14ac:dyDescent="0.2">
      <c r="A10" s="35"/>
      <c r="B10" s="36" t="s">
        <v>80</v>
      </c>
      <c r="C10" s="70">
        <v>1156177.3</v>
      </c>
      <c r="D10" s="70">
        <v>2112806.2999999998</v>
      </c>
      <c r="E10" s="70">
        <v>1106235.2</v>
      </c>
      <c r="F10" s="79">
        <f t="shared" si="3"/>
        <v>0.52358571630537076</v>
      </c>
      <c r="G10" s="80">
        <f t="shared" si="2"/>
        <v>0.95680411646206853</v>
      </c>
      <c r="H10" s="81">
        <f t="shared" si="0"/>
        <v>-49942.100000000093</v>
      </c>
      <c r="I10" s="10"/>
      <c r="J10" s="10"/>
    </row>
    <row r="11" spans="1:12" s="4" customFormat="1" ht="45" x14ac:dyDescent="0.2">
      <c r="A11" s="33" t="s">
        <v>17</v>
      </c>
      <c r="B11" s="34" t="s">
        <v>18</v>
      </c>
      <c r="C11" s="69">
        <v>34559</v>
      </c>
      <c r="D11" s="69">
        <v>82093.5</v>
      </c>
      <c r="E11" s="69">
        <v>39635.800000000003</v>
      </c>
      <c r="F11" s="77">
        <f t="shared" si="3"/>
        <v>0.48281289018009954</v>
      </c>
      <c r="G11" s="78">
        <f t="shared" si="2"/>
        <v>1.1469023987962617</v>
      </c>
      <c r="H11" s="69">
        <f t="shared" si="0"/>
        <v>5076.8000000000029</v>
      </c>
      <c r="I11" s="10"/>
      <c r="J11" s="10"/>
    </row>
    <row r="12" spans="1:12" s="5" customFormat="1" ht="22.5" x14ac:dyDescent="0.2">
      <c r="A12" s="33" t="s">
        <v>19</v>
      </c>
      <c r="B12" s="34" t="s">
        <v>20</v>
      </c>
      <c r="C12" s="69">
        <v>261223.6</v>
      </c>
      <c r="D12" s="69">
        <v>331396.7</v>
      </c>
      <c r="E12" s="69">
        <v>216837.4</v>
      </c>
      <c r="F12" s="77">
        <f t="shared" si="3"/>
        <v>0.65431369714906629</v>
      </c>
      <c r="G12" s="78">
        <f t="shared" si="2"/>
        <v>0.83008349934691961</v>
      </c>
      <c r="H12" s="69">
        <f t="shared" si="0"/>
        <v>-44386.200000000012</v>
      </c>
      <c r="I12" s="14"/>
      <c r="J12" s="14"/>
    </row>
    <row r="13" spans="1:12" s="5" customFormat="1" ht="22.5" x14ac:dyDescent="0.2">
      <c r="A13" s="33" t="s">
        <v>21</v>
      </c>
      <c r="B13" s="34" t="s">
        <v>22</v>
      </c>
      <c r="C13" s="69">
        <v>195389.3</v>
      </c>
      <c r="D13" s="69">
        <v>359862</v>
      </c>
      <c r="E13" s="69">
        <v>138861.5</v>
      </c>
      <c r="F13" s="77">
        <f t="shared" si="3"/>
        <v>0.38587430737338202</v>
      </c>
      <c r="G13" s="78">
        <f t="shared" si="2"/>
        <v>0.71069142476072134</v>
      </c>
      <c r="H13" s="69">
        <f t="shared" si="0"/>
        <v>-56527.799999999988</v>
      </c>
      <c r="I13" s="14"/>
      <c r="J13" s="14"/>
    </row>
    <row r="14" spans="1:12" s="5" customFormat="1" ht="36" customHeight="1" x14ac:dyDescent="0.2">
      <c r="A14" s="33" t="s">
        <v>23</v>
      </c>
      <c r="B14" s="34" t="s">
        <v>24</v>
      </c>
      <c r="C14" s="71">
        <v>18720.7</v>
      </c>
      <c r="D14" s="71">
        <v>34422.800000000003</v>
      </c>
      <c r="E14" s="71">
        <v>18225.2</v>
      </c>
      <c r="F14" s="77">
        <f t="shared" si="3"/>
        <v>0.52945141011190255</v>
      </c>
      <c r="G14" s="78">
        <f t="shared" si="2"/>
        <v>0.97353197262922864</v>
      </c>
      <c r="H14" s="69">
        <f t="shared" si="0"/>
        <v>-495.5</v>
      </c>
      <c r="I14" s="14"/>
      <c r="J14" s="14"/>
    </row>
    <row r="15" spans="1:12" s="5" customFormat="1" ht="36" customHeight="1" x14ac:dyDescent="0.2">
      <c r="A15" s="33" t="s">
        <v>78</v>
      </c>
      <c r="B15" s="34" t="s">
        <v>79</v>
      </c>
      <c r="C15" s="71"/>
      <c r="D15" s="71">
        <v>0</v>
      </c>
      <c r="E15" s="71">
        <v>0</v>
      </c>
      <c r="F15" s="77"/>
      <c r="G15" s="78"/>
      <c r="H15" s="69">
        <f t="shared" si="0"/>
        <v>0</v>
      </c>
      <c r="I15" s="14"/>
      <c r="J15" s="14"/>
    </row>
    <row r="16" spans="1:12" s="5" customFormat="1" ht="45" x14ac:dyDescent="0.2">
      <c r="A16" s="33" t="s">
        <v>25</v>
      </c>
      <c r="B16" s="34" t="s">
        <v>26</v>
      </c>
      <c r="C16" s="69">
        <v>164668.29999999999</v>
      </c>
      <c r="D16" s="69">
        <v>223169.1</v>
      </c>
      <c r="E16" s="69">
        <v>136091.20000000001</v>
      </c>
      <c r="F16" s="82">
        <f>SUM(E16/D16)</f>
        <v>0.60981202146712965</v>
      </c>
      <c r="G16" s="82">
        <f>SUM(E16/C16)</f>
        <v>0.82645657968169961</v>
      </c>
      <c r="H16" s="69">
        <f t="shared" si="0"/>
        <v>-28577.099999999977</v>
      </c>
      <c r="I16" s="14"/>
      <c r="J16" s="14"/>
    </row>
    <row r="17" spans="1:10" s="5" customFormat="1" ht="55.5" customHeight="1" x14ac:dyDescent="0.2">
      <c r="A17" s="33" t="s">
        <v>27</v>
      </c>
      <c r="B17" s="34" t="s">
        <v>28</v>
      </c>
      <c r="C17" s="71">
        <v>4097.2</v>
      </c>
      <c r="D17" s="71">
        <v>2790</v>
      </c>
      <c r="E17" s="71">
        <v>2901.7</v>
      </c>
      <c r="F17" s="77">
        <f t="shared" ref="F17:F23" si="4">E17/D17</f>
        <v>1.0400358422939067</v>
      </c>
      <c r="G17" s="78">
        <f t="shared" ref="G17:G23" si="5">E17/C17</f>
        <v>0.70821536659181883</v>
      </c>
      <c r="H17" s="69">
        <f t="shared" si="0"/>
        <v>-1195.5</v>
      </c>
      <c r="I17" s="14"/>
      <c r="J17" s="14"/>
    </row>
    <row r="18" spans="1:10" s="5" customFormat="1" ht="51" customHeight="1" x14ac:dyDescent="0.2">
      <c r="A18" s="33" t="s">
        <v>76</v>
      </c>
      <c r="B18" s="34" t="s">
        <v>77</v>
      </c>
      <c r="C18" s="71">
        <v>976.2</v>
      </c>
      <c r="D18" s="71">
        <v>5000</v>
      </c>
      <c r="E18" s="71">
        <v>5680.4</v>
      </c>
      <c r="F18" s="77"/>
      <c r="G18" s="78">
        <f t="shared" si="5"/>
        <v>5.8188895718090548</v>
      </c>
      <c r="H18" s="69">
        <f t="shared" si="0"/>
        <v>4704.2</v>
      </c>
      <c r="I18" s="14"/>
      <c r="J18" s="14"/>
    </row>
    <row r="19" spans="1:10" s="5" customFormat="1" ht="33.75" x14ac:dyDescent="0.2">
      <c r="A19" s="33" t="s">
        <v>29</v>
      </c>
      <c r="B19" s="34" t="s">
        <v>30</v>
      </c>
      <c r="C19" s="69">
        <v>29480.2</v>
      </c>
      <c r="D19" s="69">
        <v>46550</v>
      </c>
      <c r="E19" s="69">
        <v>18817.7</v>
      </c>
      <c r="F19" s="77">
        <f t="shared" si="4"/>
        <v>0.40424704618689583</v>
      </c>
      <c r="G19" s="78">
        <f t="shared" si="5"/>
        <v>0.63831656501651957</v>
      </c>
      <c r="H19" s="69">
        <f t="shared" si="0"/>
        <v>-10662.5</v>
      </c>
      <c r="I19" s="14"/>
      <c r="J19" s="14"/>
    </row>
    <row r="20" spans="1:10" s="5" customFormat="1" ht="22.5" x14ac:dyDescent="0.2">
      <c r="A20" s="33" t="s">
        <v>31</v>
      </c>
      <c r="B20" s="34" t="s">
        <v>32</v>
      </c>
      <c r="C20" s="71">
        <v>13731.2</v>
      </c>
      <c r="D20" s="71">
        <v>5000</v>
      </c>
      <c r="E20" s="71">
        <v>6418.3</v>
      </c>
      <c r="F20" s="77">
        <f t="shared" si="4"/>
        <v>1.28366</v>
      </c>
      <c r="G20" s="78">
        <f t="shared" si="5"/>
        <v>0.46742455138662314</v>
      </c>
      <c r="H20" s="69">
        <f t="shared" si="0"/>
        <v>-7312.9000000000005</v>
      </c>
      <c r="I20" s="14"/>
      <c r="J20" s="14"/>
    </row>
    <row r="21" spans="1:10" s="5" customFormat="1" ht="22.5" x14ac:dyDescent="0.2">
      <c r="A21" s="33" t="s">
        <v>33</v>
      </c>
      <c r="B21" s="34" t="s">
        <v>34</v>
      </c>
      <c r="C21" s="71">
        <v>11830.4</v>
      </c>
      <c r="D21" s="71">
        <v>14873.5</v>
      </c>
      <c r="E21" s="71">
        <v>10049.1</v>
      </c>
      <c r="F21" s="77">
        <f t="shared" si="4"/>
        <v>0.67563787945002862</v>
      </c>
      <c r="G21" s="78">
        <f t="shared" si="5"/>
        <v>0.84943028130916964</v>
      </c>
      <c r="H21" s="69">
        <f t="shared" si="0"/>
        <v>-1781.2999999999993</v>
      </c>
      <c r="I21" s="14"/>
      <c r="J21" s="14"/>
    </row>
    <row r="22" spans="1:10" s="5" customFormat="1" ht="22.5" x14ac:dyDescent="0.2">
      <c r="A22" s="31" t="s">
        <v>35</v>
      </c>
      <c r="B22" s="32" t="s">
        <v>36</v>
      </c>
      <c r="C22" s="72">
        <v>2574442</v>
      </c>
      <c r="D22" s="72">
        <v>6889592.9000000004</v>
      </c>
      <c r="E22" s="72">
        <v>2942207.5</v>
      </c>
      <c r="F22" s="75">
        <f t="shared" si="4"/>
        <v>0.4270509945515068</v>
      </c>
      <c r="G22" s="76">
        <f t="shared" si="5"/>
        <v>1.142852509398153</v>
      </c>
      <c r="H22" s="68">
        <f t="shared" si="0"/>
        <v>367765.5</v>
      </c>
      <c r="I22" s="14"/>
      <c r="J22" s="14"/>
    </row>
    <row r="23" spans="1:10" s="6" customFormat="1" ht="42" customHeight="1" x14ac:dyDescent="0.2">
      <c r="A23" s="93" t="s">
        <v>37</v>
      </c>
      <c r="B23" s="93"/>
      <c r="C23" s="67">
        <f>C8-C10</f>
        <v>1071672.6000000008</v>
      </c>
      <c r="D23" s="67">
        <f t="shared" ref="D23:E23" si="6">D8-D10</f>
        <v>1704794.9000000004</v>
      </c>
      <c r="E23" s="67">
        <f t="shared" si="6"/>
        <v>924868.2</v>
      </c>
      <c r="F23" s="83">
        <f t="shared" si="4"/>
        <v>0.54250995237022337</v>
      </c>
      <c r="G23" s="83">
        <f t="shared" si="5"/>
        <v>0.86301375998602492</v>
      </c>
      <c r="H23" s="67">
        <f t="shared" si="0"/>
        <v>-146804.40000000084</v>
      </c>
      <c r="I23" s="15"/>
      <c r="J23" s="15"/>
    </row>
    <row r="24" spans="1:10" s="2" customFormat="1" ht="18.75" customHeight="1" x14ac:dyDescent="0.2">
      <c r="A24" s="37"/>
      <c r="B24" s="37"/>
      <c r="C24" s="38"/>
      <c r="D24" s="38"/>
      <c r="E24" s="38"/>
      <c r="F24" s="39"/>
      <c r="G24" s="40"/>
      <c r="H24" s="38"/>
      <c r="I24" s="15"/>
      <c r="J24" s="15"/>
    </row>
    <row r="25" spans="1:10" s="87" customFormat="1" ht="32.25" customHeight="1" x14ac:dyDescent="0.2">
      <c r="A25" s="56"/>
      <c r="B25" s="56"/>
      <c r="C25" s="85"/>
      <c r="D25" s="85"/>
      <c r="E25" s="85"/>
      <c r="F25" s="57"/>
      <c r="G25" s="57"/>
      <c r="H25" s="57"/>
      <c r="I25" s="86"/>
      <c r="J25" s="86"/>
    </row>
    <row r="26" spans="1:10" s="2" customFormat="1" ht="32.25" customHeight="1" x14ac:dyDescent="0.2">
      <c r="A26" s="16"/>
      <c r="B26" s="16"/>
      <c r="C26" s="17"/>
      <c r="D26" s="17"/>
      <c r="E26" s="17"/>
      <c r="F26" s="18"/>
      <c r="G26" s="19"/>
      <c r="H26" s="17"/>
      <c r="I26" s="15"/>
      <c r="J26" s="15"/>
    </row>
    <row r="27" spans="1:10" s="2" customFormat="1" ht="32.25" customHeight="1" x14ac:dyDescent="0.2">
      <c r="A27" s="16"/>
      <c r="B27" s="16"/>
      <c r="C27" s="17"/>
      <c r="D27" s="17"/>
      <c r="E27" s="17"/>
      <c r="F27" s="18"/>
      <c r="G27" s="19"/>
      <c r="H27" s="17"/>
      <c r="I27" s="15"/>
      <c r="J27" s="15"/>
    </row>
    <row r="28" spans="1:10" s="2" customFormat="1" ht="32.25" customHeight="1" x14ac:dyDescent="0.2">
      <c r="A28" s="16"/>
      <c r="B28" s="16"/>
      <c r="C28" s="17"/>
      <c r="D28" s="17"/>
      <c r="E28" s="17"/>
      <c r="F28" s="18"/>
      <c r="G28" s="19"/>
      <c r="H28" s="17"/>
      <c r="I28" s="15"/>
      <c r="J28" s="15"/>
    </row>
    <row r="29" spans="1:10" s="2" customFormat="1" ht="31.5" customHeight="1" x14ac:dyDescent="0.2">
      <c r="A29" s="16"/>
      <c r="B29" s="16"/>
      <c r="C29" s="17"/>
      <c r="D29" s="17"/>
      <c r="E29" s="17"/>
      <c r="F29" s="18"/>
      <c r="G29" s="19"/>
      <c r="H29" s="17"/>
      <c r="I29" s="15"/>
      <c r="J29" s="15"/>
    </row>
    <row r="30" spans="1:10" s="2" customFormat="1" ht="31.5" customHeight="1" x14ac:dyDescent="0.2">
      <c r="A30" s="16"/>
      <c r="B30" s="16"/>
      <c r="C30" s="17"/>
      <c r="D30" s="17"/>
      <c r="E30" s="17"/>
      <c r="F30" s="18"/>
      <c r="G30" s="19"/>
      <c r="H30" s="17"/>
      <c r="I30" s="15"/>
      <c r="J30" s="15"/>
    </row>
    <row r="31" spans="1:10" s="4" customFormat="1" ht="36.75" customHeight="1" x14ac:dyDescent="0.25">
      <c r="A31" s="50"/>
      <c r="B31" s="51" t="s">
        <v>74</v>
      </c>
      <c r="C31" s="50"/>
      <c r="D31" s="52"/>
      <c r="E31" s="53"/>
      <c r="F31" s="53"/>
      <c r="G31" s="54" t="s">
        <v>38</v>
      </c>
    </row>
    <row r="32" spans="1:10" ht="72" x14ac:dyDescent="0.2">
      <c r="A32" s="42" t="s">
        <v>39</v>
      </c>
      <c r="B32" s="89" t="s">
        <v>40</v>
      </c>
      <c r="C32" s="42" t="s">
        <v>81</v>
      </c>
      <c r="D32" s="43" t="s">
        <v>84</v>
      </c>
      <c r="E32" s="43" t="s">
        <v>73</v>
      </c>
      <c r="F32" s="43" t="s">
        <v>85</v>
      </c>
      <c r="G32" s="43" t="s">
        <v>86</v>
      </c>
      <c r="H32" s="90" t="s">
        <v>87</v>
      </c>
      <c r="I32" s="90" t="s">
        <v>72</v>
      </c>
      <c r="J32" s="10"/>
    </row>
    <row r="33" spans="1:10" x14ac:dyDescent="0.2">
      <c r="A33" s="44" t="s">
        <v>5</v>
      </c>
      <c r="B33" s="45">
        <v>2</v>
      </c>
      <c r="C33" s="44">
        <v>3</v>
      </c>
      <c r="D33" s="41">
        <v>4</v>
      </c>
      <c r="E33" s="41">
        <v>5</v>
      </c>
      <c r="F33" s="41">
        <v>6</v>
      </c>
      <c r="G33" s="41">
        <v>7</v>
      </c>
      <c r="H33" s="41">
        <v>8</v>
      </c>
      <c r="I33" s="41">
        <v>9</v>
      </c>
      <c r="J33" s="10"/>
    </row>
    <row r="34" spans="1:10" ht="40.9" customHeight="1" x14ac:dyDescent="0.2">
      <c r="A34" s="46"/>
      <c r="B34" s="47" t="s">
        <v>41</v>
      </c>
      <c r="C34" s="64">
        <f>SUM(C35:C47)</f>
        <v>4809011.4000000004</v>
      </c>
      <c r="D34" s="64">
        <f t="shared" ref="D34:E34" si="7">SUM(D35:D47)</f>
        <v>11013544.099999998</v>
      </c>
      <c r="E34" s="64">
        <f t="shared" si="7"/>
        <v>4768361.3000000007</v>
      </c>
      <c r="F34" s="65">
        <f t="shared" ref="F34:F47" si="8">E34/D34</f>
        <v>0.43295430214875169</v>
      </c>
      <c r="G34" s="65">
        <f>SUM(E34/C34)</f>
        <v>0.99154709843274658</v>
      </c>
      <c r="H34" s="64">
        <f t="shared" ref="H34:I34" si="9">SUM(H35:H47)</f>
        <v>-40650.099999999948</v>
      </c>
      <c r="I34" s="64">
        <f t="shared" si="9"/>
        <v>0</v>
      </c>
      <c r="J34" s="10"/>
    </row>
    <row r="35" spans="1:10" s="4" customFormat="1" ht="42" customHeight="1" x14ac:dyDescent="0.2">
      <c r="A35" s="48" t="s">
        <v>42</v>
      </c>
      <c r="B35" s="49" t="s">
        <v>43</v>
      </c>
      <c r="C35" s="62">
        <v>404367.9</v>
      </c>
      <c r="D35" s="62">
        <v>915808.7</v>
      </c>
      <c r="E35" s="62">
        <v>409037.8</v>
      </c>
      <c r="F35" s="63">
        <f t="shared" si="8"/>
        <v>0.44664109436828892</v>
      </c>
      <c r="G35" s="63">
        <f>SUM(E35/C35)</f>
        <v>1.0115486417195825</v>
      </c>
      <c r="H35" s="66">
        <f t="shared" ref="H35:H47" si="10">SUM(E35-C35)</f>
        <v>4669.8999999999651</v>
      </c>
      <c r="I35" s="61"/>
      <c r="J35" s="10"/>
    </row>
    <row r="36" spans="1:10" s="4" customFormat="1" ht="42" customHeight="1" x14ac:dyDescent="0.2">
      <c r="A36" s="48" t="s">
        <v>44</v>
      </c>
      <c r="B36" s="49" t="s">
        <v>45</v>
      </c>
      <c r="C36" s="62">
        <v>3810.2</v>
      </c>
      <c r="D36" s="62">
        <v>0</v>
      </c>
      <c r="E36" s="62">
        <v>0</v>
      </c>
      <c r="F36" s="63">
        <v>0</v>
      </c>
      <c r="G36" s="63">
        <f>SUM(E36/C36)</f>
        <v>0</v>
      </c>
      <c r="H36" s="66">
        <f t="shared" si="10"/>
        <v>-3810.2</v>
      </c>
      <c r="I36" s="61"/>
      <c r="J36" s="10"/>
    </row>
    <row r="37" spans="1:10" s="4" customFormat="1" ht="42" customHeight="1" x14ac:dyDescent="0.2">
      <c r="A37" s="48" t="s">
        <v>46</v>
      </c>
      <c r="B37" s="49" t="s">
        <v>47</v>
      </c>
      <c r="C37" s="62">
        <v>36765.9</v>
      </c>
      <c r="D37" s="62">
        <v>96663.7</v>
      </c>
      <c r="E37" s="62">
        <v>41926.6</v>
      </c>
      <c r="F37" s="63">
        <f t="shared" si="8"/>
        <v>0.43373675950744695</v>
      </c>
      <c r="G37" s="63">
        <f t="shared" ref="G37:G47" si="11">SUM(E37/C37)</f>
        <v>1.1403664808967005</v>
      </c>
      <c r="H37" s="66">
        <f t="shared" si="10"/>
        <v>5160.6999999999971</v>
      </c>
      <c r="I37" s="61"/>
      <c r="J37" s="10"/>
    </row>
    <row r="38" spans="1:10" s="4" customFormat="1" ht="42" customHeight="1" x14ac:dyDescent="0.2">
      <c r="A38" s="48" t="s">
        <v>48</v>
      </c>
      <c r="B38" s="49" t="s">
        <v>49</v>
      </c>
      <c r="C38" s="62">
        <v>169391.4</v>
      </c>
      <c r="D38" s="62">
        <v>900293.3</v>
      </c>
      <c r="E38" s="62">
        <v>222003.4</v>
      </c>
      <c r="F38" s="63">
        <f t="shared" si="8"/>
        <v>0.24659008347612937</v>
      </c>
      <c r="G38" s="63">
        <f t="shared" si="11"/>
        <v>1.310594280465242</v>
      </c>
      <c r="H38" s="66">
        <f t="shared" si="10"/>
        <v>52612</v>
      </c>
      <c r="I38" s="61"/>
      <c r="J38" s="10"/>
    </row>
    <row r="39" spans="1:10" s="4" customFormat="1" ht="42" customHeight="1" x14ac:dyDescent="0.2">
      <c r="A39" s="48" t="s">
        <v>50</v>
      </c>
      <c r="B39" s="49" t="s">
        <v>51</v>
      </c>
      <c r="C39" s="62">
        <v>650776.1</v>
      </c>
      <c r="D39" s="62">
        <v>1855314.6</v>
      </c>
      <c r="E39" s="62">
        <v>372997.1</v>
      </c>
      <c r="F39" s="63">
        <f t="shared" si="8"/>
        <v>0.20104250783128638</v>
      </c>
      <c r="G39" s="63">
        <f t="shared" si="11"/>
        <v>0.57315734244081795</v>
      </c>
      <c r="H39" s="66">
        <f t="shared" si="10"/>
        <v>-277779</v>
      </c>
      <c r="I39" s="66"/>
      <c r="J39" s="10"/>
    </row>
    <row r="40" spans="1:10" s="4" customFormat="1" ht="42" customHeight="1" x14ac:dyDescent="0.2">
      <c r="A40" s="48" t="s">
        <v>52</v>
      </c>
      <c r="B40" s="49" t="s">
        <v>53</v>
      </c>
      <c r="C40" s="62">
        <v>750.5</v>
      </c>
      <c r="D40" s="62">
        <v>39310.9</v>
      </c>
      <c r="E40" s="62">
        <v>12776.6</v>
      </c>
      <c r="F40" s="63">
        <f t="shared" si="8"/>
        <v>0.32501418181725678</v>
      </c>
      <c r="G40" s="63">
        <f>SUM(E40/C40)</f>
        <v>17.024117255163226</v>
      </c>
      <c r="H40" s="66">
        <f t="shared" si="10"/>
        <v>12026.1</v>
      </c>
      <c r="I40" s="61"/>
      <c r="J40" s="10"/>
    </row>
    <row r="41" spans="1:10" ht="42" customHeight="1" x14ac:dyDescent="0.2">
      <c r="A41" s="48" t="s">
        <v>54</v>
      </c>
      <c r="B41" s="49" t="s">
        <v>55</v>
      </c>
      <c r="C41" s="62">
        <v>2793593.3</v>
      </c>
      <c r="D41" s="62">
        <v>5681846.5999999996</v>
      </c>
      <c r="E41" s="62">
        <v>2907246.9</v>
      </c>
      <c r="F41" s="63">
        <f t="shared" si="8"/>
        <v>0.51167289521684733</v>
      </c>
      <c r="G41" s="63">
        <f t="shared" si="11"/>
        <v>1.0406836600016187</v>
      </c>
      <c r="H41" s="66">
        <f t="shared" si="10"/>
        <v>113653.60000000009</v>
      </c>
      <c r="I41" s="66"/>
      <c r="J41" s="10"/>
    </row>
    <row r="42" spans="1:10" ht="42" customHeight="1" x14ac:dyDescent="0.2">
      <c r="A42" s="48" t="s">
        <v>56</v>
      </c>
      <c r="B42" s="49" t="s">
        <v>57</v>
      </c>
      <c r="C42" s="62">
        <v>236767.7</v>
      </c>
      <c r="D42" s="62">
        <v>524096.7</v>
      </c>
      <c r="E42" s="62">
        <v>239476.5</v>
      </c>
      <c r="F42" s="63">
        <f t="shared" si="8"/>
        <v>0.45693189825465413</v>
      </c>
      <c r="G42" s="63">
        <f t="shared" si="11"/>
        <v>1.011440749730643</v>
      </c>
      <c r="H42" s="66">
        <f t="shared" si="10"/>
        <v>2708.7999999999884</v>
      </c>
      <c r="I42" s="66"/>
      <c r="J42" s="10"/>
    </row>
    <row r="43" spans="1:10" ht="42" customHeight="1" x14ac:dyDescent="0.2">
      <c r="A43" s="48" t="s">
        <v>58</v>
      </c>
      <c r="B43" s="49" t="s">
        <v>59</v>
      </c>
      <c r="C43" s="62">
        <v>17063.900000000001</v>
      </c>
      <c r="D43" s="62">
        <v>0</v>
      </c>
      <c r="E43" s="62">
        <v>0</v>
      </c>
      <c r="F43" s="63">
        <v>0</v>
      </c>
      <c r="G43" s="63">
        <f>SUM(E43/C43)</f>
        <v>0</v>
      </c>
      <c r="H43" s="66">
        <f t="shared" si="10"/>
        <v>-17063.900000000001</v>
      </c>
      <c r="I43" s="61"/>
      <c r="J43" s="10"/>
    </row>
    <row r="44" spans="1:10" ht="42" customHeight="1" x14ac:dyDescent="0.2">
      <c r="A44" s="48" t="s">
        <v>10</v>
      </c>
      <c r="B44" s="49" t="s">
        <v>60</v>
      </c>
      <c r="C44" s="62">
        <v>179166.7</v>
      </c>
      <c r="D44" s="62">
        <v>350253.9</v>
      </c>
      <c r="E44" s="62">
        <v>199380.2</v>
      </c>
      <c r="F44" s="63">
        <f t="shared" si="8"/>
        <v>0.56924476786696732</v>
      </c>
      <c r="G44" s="63">
        <f>SUM(E44/C44)</f>
        <v>1.112819513894044</v>
      </c>
      <c r="H44" s="66">
        <f t="shared" si="10"/>
        <v>20213.5</v>
      </c>
      <c r="I44" s="61"/>
      <c r="J44" s="10"/>
    </row>
    <row r="45" spans="1:10" ht="42" customHeight="1" x14ac:dyDescent="0.2">
      <c r="A45" s="48" t="s">
        <v>61</v>
      </c>
      <c r="B45" s="49" t="s">
        <v>62</v>
      </c>
      <c r="C45" s="62">
        <v>282078</v>
      </c>
      <c r="D45" s="62">
        <v>587050.1</v>
      </c>
      <c r="E45" s="62">
        <v>332626.8</v>
      </c>
      <c r="F45" s="63">
        <f t="shared" si="8"/>
        <v>0.56660717713871445</v>
      </c>
      <c r="G45" s="63">
        <f t="shared" si="11"/>
        <v>1.1792014974581497</v>
      </c>
      <c r="H45" s="66">
        <f t="shared" si="10"/>
        <v>50548.799999999988</v>
      </c>
      <c r="I45" s="61"/>
      <c r="J45" s="10"/>
    </row>
    <row r="46" spans="1:10" ht="42" customHeight="1" x14ac:dyDescent="0.2">
      <c r="A46" s="48" t="s">
        <v>63</v>
      </c>
      <c r="B46" s="49" t="s">
        <v>64</v>
      </c>
      <c r="C46" s="62">
        <v>15245.5</v>
      </c>
      <c r="D46" s="62">
        <v>24845.599999999999</v>
      </c>
      <c r="E46" s="62">
        <v>15032.9</v>
      </c>
      <c r="F46" s="63">
        <f t="shared" si="8"/>
        <v>0.60505280613066303</v>
      </c>
      <c r="G46" s="63">
        <f>SUM(E46/C46)</f>
        <v>0.98605490144632835</v>
      </c>
      <c r="H46" s="66">
        <f t="shared" si="10"/>
        <v>-212.60000000000036</v>
      </c>
      <c r="I46" s="61"/>
      <c r="J46" s="10"/>
    </row>
    <row r="47" spans="1:10" ht="42" customHeight="1" x14ac:dyDescent="0.2">
      <c r="A47" s="48" t="s">
        <v>65</v>
      </c>
      <c r="B47" s="49" t="s">
        <v>66</v>
      </c>
      <c r="C47" s="62">
        <v>19234.3</v>
      </c>
      <c r="D47" s="62">
        <v>38060</v>
      </c>
      <c r="E47" s="62">
        <v>15856.5</v>
      </c>
      <c r="F47" s="63">
        <f t="shared" si="8"/>
        <v>0.41661849710982657</v>
      </c>
      <c r="G47" s="63">
        <f t="shared" si="11"/>
        <v>0.82438664261241634</v>
      </c>
      <c r="H47" s="66">
        <f t="shared" si="10"/>
        <v>-3377.7999999999993</v>
      </c>
      <c r="I47" s="61"/>
      <c r="J47" s="10"/>
    </row>
    <row r="48" spans="1:10" x14ac:dyDescent="0.2">
      <c r="A48" s="10"/>
      <c r="B48" s="4"/>
      <c r="C48" s="55"/>
      <c r="D48" s="55"/>
      <c r="E48" s="55"/>
      <c r="F48" s="21"/>
      <c r="G48" s="20"/>
      <c r="H48" s="20"/>
      <c r="I48" s="20"/>
      <c r="J48" s="10"/>
    </row>
    <row r="49" spans="1:10" s="88" customFormat="1" ht="14.25" x14ac:dyDescent="0.2">
      <c r="B49" s="91" t="s">
        <v>71</v>
      </c>
      <c r="C49" s="92">
        <f>SUM(C7-C34)</f>
        <v>-6719.5</v>
      </c>
      <c r="D49" s="92">
        <f>SUM(D7-D34)</f>
        <v>-306349.99999999627</v>
      </c>
      <c r="E49" s="92">
        <f>SUM(E7-E34)</f>
        <v>204949.59999999963</v>
      </c>
      <c r="F49" s="60"/>
      <c r="G49" s="55"/>
      <c r="H49" s="55"/>
      <c r="I49" s="55"/>
    </row>
    <row r="50" spans="1:10" s="4" customFormat="1" ht="20.25" customHeight="1" x14ac:dyDescent="0.2">
      <c r="B50" s="91" t="s">
        <v>70</v>
      </c>
      <c r="C50" s="92">
        <v>475000</v>
      </c>
      <c r="D50" s="92">
        <v>371000</v>
      </c>
      <c r="E50" s="92">
        <v>0</v>
      </c>
      <c r="F50" s="60"/>
      <c r="G50" s="55"/>
      <c r="H50" s="55"/>
      <c r="I50" s="55"/>
    </row>
    <row r="51" spans="1:10" x14ac:dyDescent="0.2">
      <c r="A51" s="10"/>
      <c r="B51" s="10"/>
      <c r="C51" s="58"/>
      <c r="D51" s="59"/>
      <c r="E51" s="59"/>
      <c r="F51" s="11"/>
      <c r="G51" s="10"/>
      <c r="H51" s="10"/>
      <c r="I51" s="10"/>
      <c r="J51" s="10"/>
    </row>
    <row r="52" spans="1:10" x14ac:dyDescent="0.2">
      <c r="A52" s="10"/>
      <c r="B52" s="10"/>
      <c r="C52" s="12"/>
      <c r="D52" s="12"/>
      <c r="E52" s="12"/>
      <c r="F52" s="11"/>
      <c r="G52" s="10"/>
      <c r="H52" s="10"/>
      <c r="I52" s="10"/>
      <c r="J52" s="10"/>
    </row>
    <row r="53" spans="1:10" x14ac:dyDescent="0.2">
      <c r="A53" s="10"/>
      <c r="B53" s="10"/>
      <c r="C53" s="22"/>
      <c r="D53" s="10"/>
      <c r="E53" s="10"/>
      <c r="F53" s="11"/>
      <c r="G53" s="10"/>
      <c r="H53" s="10"/>
      <c r="I53" s="10"/>
      <c r="J53" s="10"/>
    </row>
    <row r="54" spans="1:10" x14ac:dyDescent="0.2">
      <c r="A54" s="10"/>
      <c r="B54" s="10"/>
      <c r="C54" s="22"/>
      <c r="D54" s="10"/>
      <c r="E54" s="10"/>
      <c r="F54" s="11"/>
      <c r="G54" s="10"/>
      <c r="H54" s="10"/>
      <c r="I54" s="10"/>
      <c r="J54" s="10"/>
    </row>
    <row r="55" spans="1:10" x14ac:dyDescent="0.2">
      <c r="A55" s="10"/>
      <c r="B55" s="10"/>
      <c r="C55" s="10"/>
      <c r="D55" s="10"/>
      <c r="E55" s="10"/>
      <c r="F55" s="11"/>
      <c r="G55" s="10"/>
      <c r="H55" s="10"/>
      <c r="I55" s="10"/>
      <c r="J55" s="10"/>
    </row>
    <row r="56" spans="1:10" x14ac:dyDescent="0.2">
      <c r="A56" s="10"/>
      <c r="B56" s="10"/>
      <c r="C56" s="10"/>
      <c r="D56" s="10"/>
      <c r="E56" s="10"/>
      <c r="F56" s="11"/>
      <c r="G56" s="10"/>
      <c r="H56" s="10"/>
      <c r="I56" s="10"/>
      <c r="J56" s="10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ageMargins left="0.39370078740157483" right="0" top="0.39370078740157483" bottom="0.39370078740157483" header="0.19685039370078741" footer="0.19685039370078741"/>
  <pageSetup paperSize="9" scale="85" fitToHeight="3" orientation="portrait" r:id="rId1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Сотрудник</cp:lastModifiedBy>
  <cp:lastPrinted>2020-07-08T12:57:37Z</cp:lastPrinted>
  <dcterms:created xsi:type="dcterms:W3CDTF">2016-04-19T14:49:49Z</dcterms:created>
  <dcterms:modified xsi:type="dcterms:W3CDTF">2020-08-14T06:35:46Z</dcterms:modified>
</cp:coreProperties>
</file>